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<sst xmlns="http://schemas.openxmlformats.org/spreadsheetml/2006/main" count="69" uniqueCount="65">
  <si>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№ з/п</t>
  </si>
  <si>
    <t>Показник</t>
  </si>
  <si>
    <t>Код рядка</t>
  </si>
  <si>
    <t>Розрахунок середньозваженого тарифу</t>
  </si>
  <si>
    <t>усього,
тис. грн</t>
  </si>
  <si>
    <t>грн/куб. м</t>
  </si>
  <si>
    <t>А</t>
  </si>
  <si>
    <t>Б</t>
  </si>
  <si>
    <t>В</t>
  </si>
  <si>
    <t>Виробнича собівартість, усього, у тому числі:</t>
  </si>
  <si>
    <t>1.1</t>
  </si>
  <si>
    <t>прямі матеріальні витрати, у тому числі:</t>
  </si>
  <si>
    <t>1.1.1</t>
  </si>
  <si>
    <t>покупна вода</t>
  </si>
  <si>
    <t>1.1.2</t>
  </si>
  <si>
    <t>покупна вода у природному стані</t>
  </si>
  <si>
    <t>1.1.3</t>
  </si>
  <si>
    <t>електроенергія</t>
  </si>
  <si>
    <t>1.1.4</t>
  </si>
  <si>
    <t>інші прямі матеріальні витрати (Витрати на реагенти)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</si>
  <si>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</si>
  <si>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</si>
  <si>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</si>
  <si>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</si>
  <si>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</si>
  <si>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</si>
  <si>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</si>
  <si>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 xml:space="preserve">амортизація виробничих основних засобів </t>
  </si>
  <si>
    <t>1.3.3</t>
  </si>
  <si>
    <t>інші прямі витрати</t>
  </si>
  <si>
    <t>1.4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</si>
  <si>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</si>
  <si>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</si>
  <si>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</si>
  <si>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</si>
  <si>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</si>
  <si>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 повної собівартості</t>
  </si>
  <si>
    <t xml:space="preserve">Планований прибуток </t>
  </si>
  <si>
    <t>7.1</t>
  </si>
  <si>
    <t>податок на прибуток</t>
  </si>
  <si>
    <t>7.2</t>
  </si>
  <si>
    <t>чистий прибуток, у тому числі:</t>
  </si>
  <si>
    <t>7.2.1</t>
  </si>
  <si>
    <t>дивіденди</t>
  </si>
  <si>
    <t>7.2.2</t>
  </si>
  <si>
    <t>резервний фонд (капітал)</t>
  </si>
  <si>
    <t>7.2.3</t>
  </si>
  <si>
    <t>Виробничі інвестиції на розвиток виробництва питної води (виробничі інвестиції)</t>
  </si>
  <si>
    <t>7.2.4</t>
  </si>
  <si>
    <t>інші виробничі інвестиції</t>
  </si>
  <si>
    <t>7.2.5</t>
  </si>
  <si>
    <t>інше використання  прибутку</t>
  </si>
  <si>
    <t xml:space="preserve">Вартість водовідведення споживачам </t>
  </si>
  <si>
    <t>Обсяг виробництва питної води  з урахуванням частини втрат та витрат води, тис. куб. м</t>
  </si>
  <si>
    <t>10</t>
  </si>
  <si>
    <t>Обсяг реалізації, тис. куб. м</t>
  </si>
  <si>
    <t>11</t>
  </si>
  <si>
    <t>Тариф</t>
  </si>
  <si>
    <t xml:space="preserve">Директор ТОВ "БОС" </t>
  </si>
  <si>
    <t>Н.П.Богомольна</t>
  </si>
  <si>
    <t>Економіст</t>
  </si>
  <si>
    <t>Н.Ю. Мастіста</t>
  </si>
  <si>
    <t>Плановий розрахунок тарифів на централізоване водовідведення для споживачів усіх категорій м. Вознесенська на 2018 рік</t>
  </si>
  <si>
    <t>Розрахунок тарифу для населення м. Вознесенськ</t>
  </si>
  <si>
    <t>Розрахунок тарифу для інших споживачів м. Вознесенськ (бюджетні організації та установи, інші комерційні споживачі)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</si>
</sst>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52" applyFont="1" applyAlignment="1">
      <alignment horizontal="left"/>
      <protection/>
    </xf>
    <xf numFmtId="0" fontId="41" fillId="0" borderId="0" xfId="52" applyFont="1">
      <alignment/>
      <protection/>
    </xf>
    <xf numFmtId="0" fontId="42" fillId="0" borderId="0" xfId="52" applyFont="1">
      <alignment/>
      <protection/>
    </xf>
    <xf numFmtId="0" fontId="42" fillId="0" borderId="0" xfId="52" applyFont="1" applyAlignment="1">
      <alignment horizontal="left"/>
      <protection/>
    </xf>
    <xf numFmtId="164" fontId="42" fillId="0" borderId="0" xfId="52" applyNumberFormat="1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164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4" fontId="6" fillId="0" borderId="11" xfId="52" applyNumberFormat="1" applyFont="1" applyBorder="1" applyAlignment="1">
      <alignment horizontal="center" vertical="center" wrapText="1"/>
      <protection/>
    </xf>
    <xf numFmtId="164" fontId="6" fillId="0" borderId="10" xfId="52" applyNumberFormat="1" applyFont="1" applyBorder="1" applyAlignment="1">
      <alignment vertical="center" wrapText="1"/>
      <protection/>
    </xf>
    <xf numFmtId="0" fontId="8" fillId="0" borderId="0" xfId="52" applyFont="1">
      <alignment/>
      <protection/>
    </xf>
    <xf numFmtId="0" fontId="41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zoomScalePageLayoutView="0" workbookViewId="0" topLeftCell="A20">
      <selection activeCell="G14" sqref="G14"/>
    </sheetView>
  </sheetViews>
  <sheetFormatPr defaultColWidth="9.140625" defaultRowHeight="15"/>
  <cols>
    <col min="1" max="1" width="2.140625" style="3" customWidth="1"/>
    <col min="2" max="2" width="6.140625" style="4" customWidth="1"/>
    <col min="3" max="3" width="25.28125" style="3" customWidth="1"/>
    <col min="4" max="4" width="9.140625" style="3" customWidth="1"/>
    <col min="5" max="10" width="11.57421875" style="3" customWidth="1"/>
    <col min="11" max="13" width="9.140625" style="3" customWidth="1"/>
    <col min="14" max="14" width="9.57421875" style="3" bestFit="1" customWidth="1"/>
    <col min="15" max="16384" width="9.140625" style="3" customWidth="1"/>
  </cols>
  <sheetData>
    <row r="1" spans="2:10" s="2" customFormat="1" ht="15.75" customHeight="1">
      <c r="B1" s="1"/>
      <c r="H1" s="21"/>
      <c r="I1" s="21"/>
      <c r="J1" s="21"/>
    </row>
    <row r="2" spans="2:10" ht="39.75" customHeight="1">
      <c r="B2" s="22" t="s">
        <v>62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6"/>
      <c r="C3" s="7"/>
      <c r="D3" s="7"/>
      <c r="E3" s="7"/>
      <c r="F3" s="7"/>
      <c r="G3" s="7"/>
      <c r="H3" s="7"/>
      <c r="I3" s="7"/>
      <c r="J3" s="7"/>
    </row>
    <row r="4" spans="2:10" ht="89.25" customHeight="1">
      <c r="B4" s="23" t="s">
        <v>0</v>
      </c>
      <c r="C4" s="25" t="s">
        <v>1</v>
      </c>
      <c r="D4" s="25" t="s">
        <v>2</v>
      </c>
      <c r="E4" s="25" t="s">
        <v>63</v>
      </c>
      <c r="F4" s="25"/>
      <c r="G4" s="25" t="s">
        <v>64</v>
      </c>
      <c r="H4" s="25"/>
      <c r="I4" s="25" t="s">
        <v>3</v>
      </c>
      <c r="J4" s="25"/>
    </row>
    <row r="5" spans="2:10" ht="25.5">
      <c r="B5" s="24"/>
      <c r="C5" s="25"/>
      <c r="D5" s="25"/>
      <c r="E5" s="8" t="s">
        <v>4</v>
      </c>
      <c r="F5" s="9" t="s">
        <v>5</v>
      </c>
      <c r="G5" s="8" t="s">
        <v>4</v>
      </c>
      <c r="H5" s="9" t="s">
        <v>5</v>
      </c>
      <c r="I5" s="8" t="s">
        <v>4</v>
      </c>
      <c r="J5" s="9" t="s">
        <v>5</v>
      </c>
    </row>
    <row r="6" spans="2:10" ht="12.75">
      <c r="B6" s="10" t="s">
        <v>6</v>
      </c>
      <c r="C6" s="11" t="s">
        <v>7</v>
      </c>
      <c r="D6" s="11" t="s">
        <v>8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</row>
    <row r="7" spans="2:18" ht="25.5">
      <c r="B7" s="12">
        <v>1</v>
      </c>
      <c r="C7" s="13" t="s">
        <v>9</v>
      </c>
      <c r="D7" s="8">
        <v>1</v>
      </c>
      <c r="E7" s="14">
        <f>F7*$E$34</f>
        <v>4078.2948570000003</v>
      </c>
      <c r="F7" s="14">
        <f>F8+F13+F18+F14</f>
        <v>13.77337</v>
      </c>
      <c r="G7" s="14">
        <f>I7-E7</f>
        <v>7267.329422999999</v>
      </c>
      <c r="H7" s="14">
        <f>G7/$G$34</f>
        <v>22.117382138292044</v>
      </c>
      <c r="I7" s="14">
        <f>I8+I13+I14+I18</f>
        <v>11345.62428</v>
      </c>
      <c r="J7" s="14">
        <f>I7/$I$34</f>
        <v>18.16229794454761</v>
      </c>
      <c r="K7" s="5"/>
      <c r="N7" s="5"/>
      <c r="O7" s="5"/>
      <c r="Q7" s="5"/>
      <c r="R7" s="5"/>
    </row>
    <row r="8" spans="2:18" ht="25.5">
      <c r="B8" s="12" t="s">
        <v>10</v>
      </c>
      <c r="C8" s="13" t="s">
        <v>11</v>
      </c>
      <c r="D8" s="8">
        <v>2</v>
      </c>
      <c r="E8" s="14">
        <f aca="true" t="shared" si="0" ref="E8:E31">F8*$E$34</f>
        <v>1385.7776100000003</v>
      </c>
      <c r="F8" s="14">
        <f>F11+F12</f>
        <v>4.6801</v>
      </c>
      <c r="G8" s="14">
        <f aca="true" t="shared" si="1" ref="G8:G31">I8-E8</f>
        <v>2087.8943899999995</v>
      </c>
      <c r="H8" s="14">
        <f aca="true" t="shared" si="2" ref="H8:H31">G8/$G$34</f>
        <v>6.354295422728102</v>
      </c>
      <c r="I8" s="14">
        <f>I11+I12</f>
        <v>3473.672</v>
      </c>
      <c r="J8" s="14">
        <f aca="true" t="shared" si="3" ref="J8:J31">I8/$I$34</f>
        <v>5.560722289812384</v>
      </c>
      <c r="K8" s="5"/>
      <c r="N8" s="5"/>
      <c r="O8" s="5"/>
      <c r="Q8" s="5"/>
      <c r="R8" s="5"/>
    </row>
    <row r="9" spans="2:18" ht="12.75" hidden="1">
      <c r="B9" s="12" t="s">
        <v>12</v>
      </c>
      <c r="C9" s="13" t="s">
        <v>13</v>
      </c>
      <c r="D9" s="8">
        <v>3</v>
      </c>
      <c r="E9" s="14" t="e">
        <f t="shared" si="0"/>
        <v>#REF!</v>
      </c>
      <c r="F9" s="14" t="e">
        <f>#REF!/#REF!</f>
        <v>#REF!</v>
      </c>
      <c r="G9" s="14" t="e">
        <f t="shared" si="1"/>
        <v>#REF!</v>
      </c>
      <c r="H9" s="14" t="e">
        <f t="shared" si="2"/>
        <v>#REF!</v>
      </c>
      <c r="I9" s="14"/>
      <c r="J9" s="14">
        <f t="shared" si="3"/>
        <v>0</v>
      </c>
      <c r="N9" s="5"/>
      <c r="O9" s="5"/>
      <c r="Q9" s="5"/>
      <c r="R9" s="5"/>
    </row>
    <row r="10" spans="2:18" ht="25.5" hidden="1">
      <c r="B10" s="12" t="s">
        <v>14</v>
      </c>
      <c r="C10" s="13" t="s">
        <v>15</v>
      </c>
      <c r="D10" s="8">
        <v>4</v>
      </c>
      <c r="E10" s="14" t="e">
        <f t="shared" si="0"/>
        <v>#REF!</v>
      </c>
      <c r="F10" s="14" t="e">
        <f>#REF!/#REF!</f>
        <v>#REF!</v>
      </c>
      <c r="G10" s="14" t="e">
        <f t="shared" si="1"/>
        <v>#REF!</v>
      </c>
      <c r="H10" s="14" t="e">
        <f t="shared" si="2"/>
        <v>#REF!</v>
      </c>
      <c r="I10" s="14"/>
      <c r="J10" s="14">
        <f t="shared" si="3"/>
        <v>0</v>
      </c>
      <c r="N10" s="5"/>
      <c r="O10" s="5"/>
      <c r="Q10" s="5"/>
      <c r="R10" s="5"/>
    </row>
    <row r="11" spans="2:18" ht="12.75">
      <c r="B11" s="12" t="s">
        <v>16</v>
      </c>
      <c r="C11" s="13" t="s">
        <v>17</v>
      </c>
      <c r="D11" s="8">
        <v>5</v>
      </c>
      <c r="E11" s="14">
        <f t="shared" si="0"/>
        <v>1342.7838900000002</v>
      </c>
      <c r="F11" s="14">
        <v>4.5349</v>
      </c>
      <c r="G11" s="14">
        <f t="shared" si="1"/>
        <v>2028.8881099999999</v>
      </c>
      <c r="H11" s="14">
        <f t="shared" si="2"/>
        <v>6.174715776979731</v>
      </c>
      <c r="I11" s="14">
        <v>3371.672</v>
      </c>
      <c r="J11" s="14">
        <f t="shared" si="3"/>
        <v>5.397438688608568</v>
      </c>
      <c r="N11" s="5"/>
      <c r="O11" s="5"/>
      <c r="Q11" s="5"/>
      <c r="R11" s="5"/>
    </row>
    <row r="12" spans="2:18" ht="25.5">
      <c r="B12" s="12" t="s">
        <v>18</v>
      </c>
      <c r="C12" s="13" t="s">
        <v>19</v>
      </c>
      <c r="D12" s="8">
        <v>6</v>
      </c>
      <c r="E12" s="14">
        <f t="shared" si="0"/>
        <v>42.99372</v>
      </c>
      <c r="F12" s="14">
        <v>0.1452</v>
      </c>
      <c r="G12" s="14">
        <f t="shared" si="1"/>
        <v>59.00628</v>
      </c>
      <c r="H12" s="14">
        <f t="shared" si="2"/>
        <v>0.1795796457483718</v>
      </c>
      <c r="I12" s="14">
        <v>102</v>
      </c>
      <c r="J12" s="14">
        <f t="shared" si="3"/>
        <v>0.16328360120381638</v>
      </c>
      <c r="N12" s="5"/>
      <c r="O12" s="5"/>
      <c r="Q12" s="5"/>
      <c r="R12" s="5"/>
    </row>
    <row r="13" spans="2:18" ht="25.5">
      <c r="B13" s="12" t="s">
        <v>20</v>
      </c>
      <c r="C13" s="13" t="s">
        <v>21</v>
      </c>
      <c r="D13" s="8">
        <v>7</v>
      </c>
      <c r="E13" s="14">
        <f t="shared" si="0"/>
        <v>1132.6713300000001</v>
      </c>
      <c r="F13" s="14">
        <v>3.8253</v>
      </c>
      <c r="G13" s="14">
        <f t="shared" si="1"/>
        <v>1555.2006699999997</v>
      </c>
      <c r="H13" s="14">
        <f t="shared" si="2"/>
        <v>4.733095958366303</v>
      </c>
      <c r="I13" s="14">
        <v>2687.872</v>
      </c>
      <c r="J13" s="14">
        <f t="shared" si="3"/>
        <v>4.30279823269514</v>
      </c>
      <c r="N13" s="5"/>
      <c r="O13" s="5"/>
      <c r="Q13" s="5"/>
      <c r="R13" s="5"/>
    </row>
    <row r="14" spans="2:18" ht="25.5">
      <c r="B14" s="12" t="s">
        <v>22</v>
      </c>
      <c r="C14" s="13" t="s">
        <v>23</v>
      </c>
      <c r="D14" s="8">
        <v>8</v>
      </c>
      <c r="E14" s="14">
        <f t="shared" si="0"/>
        <v>655.704567</v>
      </c>
      <c r="F14" s="14">
        <f>F15+F16+F17</f>
        <v>2.21447</v>
      </c>
      <c r="G14" s="14">
        <f t="shared" si="1"/>
        <v>905.931713</v>
      </c>
      <c r="H14" s="14">
        <f t="shared" si="2"/>
        <v>2.7571115496987035</v>
      </c>
      <c r="I14" s="14">
        <f>I15+I16+I17</f>
        <v>1561.63628</v>
      </c>
      <c r="J14" s="14">
        <f>I14/$I$34</f>
        <v>2.4998979957738365</v>
      </c>
      <c r="K14" s="5"/>
      <c r="N14" s="5"/>
      <c r="O14" s="5"/>
      <c r="Q14" s="5"/>
      <c r="R14" s="5"/>
    </row>
    <row r="15" spans="2:18" ht="25.5">
      <c r="B15" s="12" t="s">
        <v>24</v>
      </c>
      <c r="C15" s="13" t="s">
        <v>25</v>
      </c>
      <c r="D15" s="8">
        <v>9</v>
      </c>
      <c r="E15" s="14">
        <f t="shared" si="0"/>
        <v>249.19776000000002</v>
      </c>
      <c r="F15" s="14">
        <v>0.8416</v>
      </c>
      <c r="G15" s="14">
        <f t="shared" si="1"/>
        <v>342.13424</v>
      </c>
      <c r="H15" s="14">
        <f t="shared" si="2"/>
        <v>1.0412509586706433</v>
      </c>
      <c r="I15" s="14">
        <v>591.332</v>
      </c>
      <c r="J15" s="14">
        <f t="shared" si="3"/>
        <v>0.94661586732407</v>
      </c>
      <c r="N15" s="5"/>
      <c r="O15" s="5"/>
      <c r="Q15" s="5"/>
      <c r="R15" s="5"/>
    </row>
    <row r="16" spans="2:18" ht="25.5">
      <c r="B16" s="12" t="s">
        <v>26</v>
      </c>
      <c r="C16" s="13" t="s">
        <v>27</v>
      </c>
      <c r="D16" s="8">
        <v>10</v>
      </c>
      <c r="E16" s="14">
        <f t="shared" si="0"/>
        <v>2.30958</v>
      </c>
      <c r="F16" s="14">
        <v>0.0078</v>
      </c>
      <c r="G16" s="14">
        <f t="shared" si="1"/>
        <v>3.14742</v>
      </c>
      <c r="H16" s="14">
        <f t="shared" si="2"/>
        <v>0.009578854464666138</v>
      </c>
      <c r="I16" s="14">
        <v>5.457</v>
      </c>
      <c r="J16" s="14">
        <f t="shared" si="3"/>
        <v>0.008735672664404176</v>
      </c>
      <c r="N16" s="5"/>
      <c r="O16" s="5"/>
      <c r="Q16" s="5"/>
      <c r="R16" s="5"/>
    </row>
    <row r="17" spans="2:18" ht="12.75">
      <c r="B17" s="12" t="s">
        <v>28</v>
      </c>
      <c r="C17" s="13" t="s">
        <v>29</v>
      </c>
      <c r="D17" s="8">
        <v>11</v>
      </c>
      <c r="E17" s="14">
        <f>F17*$E$34</f>
        <v>404.19722700000005</v>
      </c>
      <c r="F17" s="14">
        <v>1.36507</v>
      </c>
      <c r="G17" s="14">
        <f>I17-E17</f>
        <v>560.6500529999998</v>
      </c>
      <c r="H17" s="14">
        <f>G17/$G$34</f>
        <v>1.7062817365633935</v>
      </c>
      <c r="I17" s="14">
        <v>964.84728</v>
      </c>
      <c r="J17" s="14">
        <f>I17/$I$34</f>
        <v>1.544546455785362</v>
      </c>
      <c r="N17" s="5"/>
      <c r="O17" s="5"/>
      <c r="Q17" s="5"/>
      <c r="R17" s="5"/>
    </row>
    <row r="18" spans="2:18" ht="12.75">
      <c r="B18" s="12" t="s">
        <v>30</v>
      </c>
      <c r="C18" s="13" t="s">
        <v>31</v>
      </c>
      <c r="D18" s="8">
        <v>12</v>
      </c>
      <c r="E18" s="14">
        <f t="shared" si="0"/>
        <v>904.1413500000001</v>
      </c>
      <c r="F18" s="14">
        <v>3.0535</v>
      </c>
      <c r="G18" s="14">
        <f>I18-E18</f>
        <v>2718.3026499999996</v>
      </c>
      <c r="H18" s="14">
        <f t="shared" si="2"/>
        <v>8.272879207498933</v>
      </c>
      <c r="I18" s="14">
        <v>3622.444</v>
      </c>
      <c r="J18" s="14">
        <f t="shared" si="3"/>
        <v>5.798879426266248</v>
      </c>
      <c r="N18" s="5"/>
      <c r="O18" s="5"/>
      <c r="Q18" s="5"/>
      <c r="R18" s="5"/>
    </row>
    <row r="19" spans="2:18" ht="12.75">
      <c r="B19" s="12">
        <v>2</v>
      </c>
      <c r="C19" s="13" t="s">
        <v>32</v>
      </c>
      <c r="D19" s="8">
        <v>13</v>
      </c>
      <c r="E19" s="14">
        <f t="shared" si="0"/>
        <v>209.60919</v>
      </c>
      <c r="F19" s="14">
        <v>0.7079</v>
      </c>
      <c r="G19" s="14">
        <f t="shared" si="1"/>
        <v>630.21181</v>
      </c>
      <c r="H19" s="14">
        <f t="shared" si="2"/>
        <v>1.917985909063242</v>
      </c>
      <c r="I19" s="14">
        <v>839.821</v>
      </c>
      <c r="J19" s="14">
        <f t="shared" si="3"/>
        <v>1.3444019337901008</v>
      </c>
      <c r="N19" s="5"/>
      <c r="O19" s="5"/>
      <c r="Q19" s="5"/>
      <c r="R19" s="5"/>
    </row>
    <row r="20" spans="2:18" ht="12.75">
      <c r="B20" s="12">
        <v>3</v>
      </c>
      <c r="C20" s="13" t="s">
        <v>33</v>
      </c>
      <c r="D20" s="8">
        <v>14</v>
      </c>
      <c r="E20" s="14">
        <f t="shared" si="0"/>
        <v>267.1606665</v>
      </c>
      <c r="F20" s="14">
        <v>0.902265</v>
      </c>
      <c r="G20" s="14">
        <f t="shared" si="1"/>
        <v>77.54033350000003</v>
      </c>
      <c r="H20" s="14">
        <f t="shared" si="2"/>
        <v>0.2359861631870474</v>
      </c>
      <c r="I20" s="14">
        <v>344.701</v>
      </c>
      <c r="J20" s="14">
        <f t="shared" si="3"/>
        <v>0.5518041237113402</v>
      </c>
      <c r="N20" s="5"/>
      <c r="O20" s="5"/>
      <c r="Q20" s="5"/>
      <c r="R20" s="5"/>
    </row>
    <row r="21" spans="2:18" ht="12.75">
      <c r="B21" s="12">
        <v>4</v>
      </c>
      <c r="C21" s="13" t="s">
        <v>34</v>
      </c>
      <c r="D21" s="8">
        <v>15</v>
      </c>
      <c r="E21" s="14">
        <f t="shared" si="0"/>
        <v>0</v>
      </c>
      <c r="F21" s="14">
        <v>0</v>
      </c>
      <c r="G21" s="14">
        <f t="shared" si="1"/>
        <v>0</v>
      </c>
      <c r="H21" s="14">
        <f t="shared" si="2"/>
        <v>0</v>
      </c>
      <c r="I21" s="14">
        <v>0</v>
      </c>
      <c r="J21" s="14">
        <f t="shared" si="3"/>
        <v>0</v>
      </c>
      <c r="N21" s="5"/>
      <c r="O21" s="5"/>
      <c r="Q21" s="5"/>
      <c r="R21" s="5"/>
    </row>
    <row r="22" spans="2:18" ht="12.75">
      <c r="B22" s="12">
        <v>5</v>
      </c>
      <c r="C22" s="13" t="s">
        <v>35</v>
      </c>
      <c r="D22" s="8">
        <v>16</v>
      </c>
      <c r="E22" s="14">
        <f t="shared" si="0"/>
        <v>0</v>
      </c>
      <c r="F22" s="14">
        <v>0</v>
      </c>
      <c r="G22" s="14">
        <f t="shared" si="1"/>
        <v>0</v>
      </c>
      <c r="H22" s="14">
        <f t="shared" si="2"/>
        <v>0</v>
      </c>
      <c r="I22" s="14">
        <v>0</v>
      </c>
      <c r="J22" s="14">
        <f t="shared" si="3"/>
        <v>0</v>
      </c>
      <c r="N22" s="5"/>
      <c r="O22" s="5"/>
      <c r="Q22" s="5"/>
      <c r="R22" s="5"/>
    </row>
    <row r="23" spans="2:18" ht="25.5">
      <c r="B23" s="12">
        <v>6</v>
      </c>
      <c r="C23" s="13" t="s">
        <v>36</v>
      </c>
      <c r="D23" s="8">
        <v>17</v>
      </c>
      <c r="E23" s="14">
        <f>F23*$E$34</f>
        <v>4555.064713500001</v>
      </c>
      <c r="F23" s="14">
        <f>F7+F19+F20+F21+F22</f>
        <v>15.383535</v>
      </c>
      <c r="G23" s="14">
        <f t="shared" si="1"/>
        <v>7975.0815665</v>
      </c>
      <c r="H23" s="14">
        <f>G23/$G$34</f>
        <v>24.271354210542334</v>
      </c>
      <c r="I23" s="14">
        <f>I7+I19+I20</f>
        <v>12530.14628</v>
      </c>
      <c r="J23" s="14">
        <f t="shared" si="3"/>
        <v>20.05850400204905</v>
      </c>
      <c r="N23" s="5"/>
      <c r="O23" s="5"/>
      <c r="Q23" s="5"/>
      <c r="R23" s="5"/>
    </row>
    <row r="24" spans="2:18" ht="12.75">
      <c r="B24" s="15">
        <v>7</v>
      </c>
      <c r="C24" s="16" t="s">
        <v>37</v>
      </c>
      <c r="D24" s="8">
        <v>18</v>
      </c>
      <c r="E24" s="14">
        <f t="shared" si="0"/>
        <v>0</v>
      </c>
      <c r="F24" s="14">
        <v>0</v>
      </c>
      <c r="G24" s="14">
        <f t="shared" si="1"/>
        <v>0</v>
      </c>
      <c r="H24" s="14">
        <f t="shared" si="2"/>
        <v>0</v>
      </c>
      <c r="I24" s="14">
        <v>0</v>
      </c>
      <c r="J24" s="14">
        <f t="shared" si="3"/>
        <v>0</v>
      </c>
      <c r="N24" s="5"/>
      <c r="O24" s="5"/>
      <c r="Q24" s="5"/>
      <c r="R24" s="5"/>
    </row>
    <row r="25" spans="2:18" ht="12.75">
      <c r="B25" s="17" t="s">
        <v>38</v>
      </c>
      <c r="C25" s="16" t="s">
        <v>39</v>
      </c>
      <c r="D25" s="8">
        <v>19</v>
      </c>
      <c r="E25" s="14">
        <f t="shared" si="0"/>
        <v>0</v>
      </c>
      <c r="F25" s="14">
        <v>0</v>
      </c>
      <c r="G25" s="14">
        <f t="shared" si="1"/>
        <v>0</v>
      </c>
      <c r="H25" s="14">
        <f t="shared" si="2"/>
        <v>0</v>
      </c>
      <c r="I25" s="14">
        <v>0</v>
      </c>
      <c r="J25" s="14">
        <f t="shared" si="3"/>
        <v>0</v>
      </c>
      <c r="N25" s="5"/>
      <c r="O25" s="5"/>
      <c r="Q25" s="5"/>
      <c r="R25" s="5"/>
    </row>
    <row r="26" spans="2:18" ht="25.5">
      <c r="B26" s="17" t="s">
        <v>40</v>
      </c>
      <c r="C26" s="16" t="s">
        <v>41</v>
      </c>
      <c r="D26" s="8">
        <v>20</v>
      </c>
      <c r="E26" s="14">
        <f t="shared" si="0"/>
        <v>0</v>
      </c>
      <c r="F26" s="14">
        <v>0</v>
      </c>
      <c r="G26" s="14">
        <f t="shared" si="1"/>
        <v>0</v>
      </c>
      <c r="H26" s="14">
        <f t="shared" si="2"/>
        <v>0</v>
      </c>
      <c r="I26" s="14">
        <v>0</v>
      </c>
      <c r="J26" s="14">
        <f t="shared" si="3"/>
        <v>0</v>
      </c>
      <c r="N26" s="5"/>
      <c r="O26" s="5"/>
      <c r="Q26" s="5"/>
      <c r="R26" s="5"/>
    </row>
    <row r="27" spans="2:18" ht="12.75">
      <c r="B27" s="17" t="s">
        <v>42</v>
      </c>
      <c r="C27" s="16" t="s">
        <v>43</v>
      </c>
      <c r="D27" s="8">
        <v>21</v>
      </c>
      <c r="E27" s="14">
        <f t="shared" si="0"/>
        <v>0</v>
      </c>
      <c r="F27" s="14">
        <v>0</v>
      </c>
      <c r="G27" s="14">
        <f t="shared" si="1"/>
        <v>0</v>
      </c>
      <c r="H27" s="14">
        <f t="shared" si="2"/>
        <v>0</v>
      </c>
      <c r="I27" s="14">
        <v>0</v>
      </c>
      <c r="J27" s="14">
        <f t="shared" si="3"/>
        <v>0</v>
      </c>
      <c r="N27" s="5"/>
      <c r="O27" s="5"/>
      <c r="Q27" s="5"/>
      <c r="R27" s="5"/>
    </row>
    <row r="28" spans="2:18" ht="12.75">
      <c r="B28" s="17" t="s">
        <v>44</v>
      </c>
      <c r="C28" s="16" t="s">
        <v>45</v>
      </c>
      <c r="D28" s="8">
        <v>22</v>
      </c>
      <c r="E28" s="14">
        <f t="shared" si="0"/>
        <v>0</v>
      </c>
      <c r="F28" s="14">
        <v>0</v>
      </c>
      <c r="G28" s="14">
        <f t="shared" si="1"/>
        <v>0</v>
      </c>
      <c r="H28" s="14">
        <f t="shared" si="2"/>
        <v>0</v>
      </c>
      <c r="I28" s="14">
        <v>0</v>
      </c>
      <c r="J28" s="14">
        <f t="shared" si="3"/>
        <v>0</v>
      </c>
      <c r="N28" s="5"/>
      <c r="O28" s="5"/>
      <c r="Q28" s="5"/>
      <c r="R28" s="5"/>
    </row>
    <row r="29" spans="2:18" ht="38.25">
      <c r="B29" s="17" t="s">
        <v>46</v>
      </c>
      <c r="C29" s="13" t="s">
        <v>47</v>
      </c>
      <c r="D29" s="8">
        <v>23</v>
      </c>
      <c r="E29" s="14">
        <f t="shared" si="0"/>
        <v>0</v>
      </c>
      <c r="F29" s="14">
        <v>0</v>
      </c>
      <c r="G29" s="14">
        <f t="shared" si="1"/>
        <v>0</v>
      </c>
      <c r="H29" s="14">
        <f t="shared" si="2"/>
        <v>0</v>
      </c>
      <c r="I29" s="14">
        <v>0</v>
      </c>
      <c r="J29" s="14">
        <f t="shared" si="3"/>
        <v>0</v>
      </c>
      <c r="N29" s="5"/>
      <c r="O29" s="5"/>
      <c r="Q29" s="5"/>
      <c r="R29" s="5"/>
    </row>
    <row r="30" spans="2:18" ht="12.75">
      <c r="B30" s="17" t="s">
        <v>48</v>
      </c>
      <c r="C30" s="13" t="s">
        <v>49</v>
      </c>
      <c r="D30" s="8">
        <v>24</v>
      </c>
      <c r="E30" s="14">
        <f t="shared" si="0"/>
        <v>0</v>
      </c>
      <c r="F30" s="14">
        <v>0</v>
      </c>
      <c r="G30" s="14">
        <f t="shared" si="1"/>
        <v>0</v>
      </c>
      <c r="H30" s="14">
        <f t="shared" si="2"/>
        <v>0</v>
      </c>
      <c r="I30" s="14">
        <v>0</v>
      </c>
      <c r="J30" s="14">
        <f t="shared" si="3"/>
        <v>0</v>
      </c>
      <c r="N30" s="5"/>
      <c r="O30" s="5"/>
      <c r="Q30" s="5"/>
      <c r="R30" s="5"/>
    </row>
    <row r="31" spans="2:18" ht="12.75">
      <c r="B31" s="17" t="s">
        <v>50</v>
      </c>
      <c r="C31" s="16" t="s">
        <v>51</v>
      </c>
      <c r="D31" s="8">
        <v>25</v>
      </c>
      <c r="E31" s="14">
        <f t="shared" si="0"/>
        <v>0</v>
      </c>
      <c r="F31" s="14">
        <v>0</v>
      </c>
      <c r="G31" s="14">
        <f t="shared" si="1"/>
        <v>0</v>
      </c>
      <c r="H31" s="14">
        <f t="shared" si="2"/>
        <v>0</v>
      </c>
      <c r="I31" s="14">
        <v>0</v>
      </c>
      <c r="J31" s="14">
        <f t="shared" si="3"/>
        <v>0</v>
      </c>
      <c r="N31" s="5"/>
      <c r="O31" s="5"/>
      <c r="Q31" s="5"/>
      <c r="R31" s="5"/>
    </row>
    <row r="32" spans="2:18" ht="25.5">
      <c r="B32" s="12">
        <v>8</v>
      </c>
      <c r="C32" s="13" t="s">
        <v>52</v>
      </c>
      <c r="D32" s="8">
        <v>26</v>
      </c>
      <c r="E32" s="14">
        <f>F32*$E$34</f>
        <v>4555.064713500001</v>
      </c>
      <c r="F32" s="14">
        <f>F23</f>
        <v>15.383535</v>
      </c>
      <c r="G32" s="14">
        <f>I32-E32</f>
        <v>7975.0815665</v>
      </c>
      <c r="H32" s="14">
        <f>G32/$G$34</f>
        <v>24.271354210542334</v>
      </c>
      <c r="I32" s="14">
        <f>I23</f>
        <v>12530.14628</v>
      </c>
      <c r="J32" s="14">
        <f>I32/$I$34</f>
        <v>20.05850400204905</v>
      </c>
      <c r="N32" s="5"/>
      <c r="O32" s="5"/>
      <c r="Q32" s="5"/>
      <c r="R32" s="5"/>
    </row>
    <row r="33" spans="2:18" ht="51">
      <c r="B33" s="12">
        <v>9</v>
      </c>
      <c r="C33" s="13" t="s">
        <v>53</v>
      </c>
      <c r="D33" s="8">
        <v>27</v>
      </c>
      <c r="E33" s="14">
        <f>F33*$E$34</f>
        <v>0</v>
      </c>
      <c r="F33" s="18"/>
      <c r="G33" s="18"/>
      <c r="H33" s="18"/>
      <c r="I33" s="18"/>
      <c r="J33" s="18"/>
      <c r="N33" s="5"/>
      <c r="O33" s="5"/>
      <c r="Q33" s="5"/>
      <c r="R33" s="5"/>
    </row>
    <row r="34" spans="2:10" ht="12.75">
      <c r="B34" s="12" t="s">
        <v>54</v>
      </c>
      <c r="C34" s="13" t="s">
        <v>55</v>
      </c>
      <c r="D34" s="8">
        <v>28</v>
      </c>
      <c r="E34" s="19">
        <v>296.1</v>
      </c>
      <c r="F34" s="18"/>
      <c r="G34" s="19">
        <v>328.58</v>
      </c>
      <c r="H34" s="18"/>
      <c r="I34" s="19">
        <v>624.68</v>
      </c>
      <c r="J34" s="18"/>
    </row>
    <row r="35" spans="2:10" ht="16.5" customHeight="1">
      <c r="B35" s="12" t="s">
        <v>56</v>
      </c>
      <c r="C35" s="13" t="s">
        <v>57</v>
      </c>
      <c r="D35" s="8">
        <v>29</v>
      </c>
      <c r="E35" s="18"/>
      <c r="F35" s="14">
        <f>F32</f>
        <v>15.383535</v>
      </c>
      <c r="G35" s="18"/>
      <c r="H35" s="14">
        <f>H32</f>
        <v>24.271354210542334</v>
      </c>
      <c r="I35" s="18"/>
      <c r="J35" s="14">
        <f>J32</f>
        <v>20.05850400204905</v>
      </c>
    </row>
    <row r="36" spans="2:10" ht="12.75">
      <c r="B36" s="6"/>
      <c r="C36" s="7"/>
      <c r="D36" s="7"/>
      <c r="E36" s="7"/>
      <c r="F36" s="7"/>
      <c r="G36" s="7"/>
      <c r="H36" s="7"/>
      <c r="I36" s="7"/>
      <c r="J36" s="7"/>
    </row>
    <row r="37" spans="2:10" ht="12.75">
      <c r="B37" s="6"/>
      <c r="C37" s="7"/>
      <c r="D37" s="7"/>
      <c r="E37" s="7"/>
      <c r="F37" s="7"/>
      <c r="G37" s="7"/>
      <c r="H37" s="7"/>
      <c r="I37" s="7"/>
      <c r="J37" s="7"/>
    </row>
    <row r="38" spans="2:10" ht="12.75">
      <c r="B38" s="6"/>
      <c r="C38" s="7"/>
      <c r="D38" s="7"/>
      <c r="E38" s="7"/>
      <c r="F38" s="7"/>
      <c r="G38" s="7"/>
      <c r="H38" s="7"/>
      <c r="I38" s="7"/>
      <c r="J38" s="7"/>
    </row>
    <row r="39" spans="2:10" ht="15">
      <c r="B39" s="6"/>
      <c r="C39" s="20" t="s">
        <v>58</v>
      </c>
      <c r="D39" s="20"/>
      <c r="E39" s="20"/>
      <c r="F39" s="20"/>
      <c r="G39" s="20"/>
      <c r="H39" s="20" t="s">
        <v>59</v>
      </c>
      <c r="I39" s="20"/>
      <c r="J39" s="7"/>
    </row>
    <row r="40" spans="2:10" ht="15">
      <c r="B40" s="6"/>
      <c r="C40" s="20"/>
      <c r="D40" s="20"/>
      <c r="E40" s="20"/>
      <c r="F40" s="20"/>
      <c r="G40" s="20"/>
      <c r="H40" s="20"/>
      <c r="I40" s="20"/>
      <c r="J40" s="7"/>
    </row>
    <row r="41" spans="2:10" ht="15">
      <c r="B41" s="6"/>
      <c r="C41" s="20" t="s">
        <v>60</v>
      </c>
      <c r="D41" s="20"/>
      <c r="E41" s="20"/>
      <c r="F41" s="20"/>
      <c r="G41" s="20"/>
      <c r="H41" s="20" t="s">
        <v>61</v>
      </c>
      <c r="I41" s="20"/>
      <c r="J41" s="7"/>
    </row>
  </sheetData>
  <sheetProtection/>
  <mergeCells count="8">
    <mergeCell ref="H1:J1"/>
    <mergeCell ref="B2:J2"/>
    <mergeCell ref="B4:B5"/>
    <mergeCell ref="C4:C5"/>
    <mergeCell ref="D4:D5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2018-01-30T11:30:31Z</dcterms:modified>
  <cp:category/>
  <cp:version/>
  <cp:contentType/>
  <cp:contentStatus/>
</cp:coreProperties>
</file>